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585" activeTab="0"/>
  </bookViews>
  <sheets>
    <sheet name="Figure 3.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<sst xmlns="http://schemas.openxmlformats.org/spreadsheetml/2006/main" count="29" uniqueCount="25">
  <si>
    <t>Figure 3.1 Africa’s total trade flows, trade with selected partners and intra-African trade (USD billion), 2000-14</t>
  </si>
  <si>
    <t>ProductCode</t>
  </si>
  <si>
    <t xml:space="preserve"> Total</t>
  </si>
  <si>
    <t>Sum of Africa's Trade (Billion USD)</t>
  </si>
  <si>
    <t>Column Labels</t>
  </si>
  <si>
    <t>Row Labels</t>
  </si>
  <si>
    <t>0_World (Total)</t>
  </si>
  <si>
    <t>EU27</t>
  </si>
  <si>
    <t>China</t>
  </si>
  <si>
    <t>IND+BRA+KOR+TUR +RUS</t>
  </si>
  <si>
    <t>Intra-African</t>
  </si>
  <si>
    <t>USA</t>
  </si>
  <si>
    <t>Growth 2008/2000</t>
  </si>
  <si>
    <t>Growth 2014/2009</t>
  </si>
  <si>
    <t>Growth 2008/2009</t>
  </si>
  <si>
    <t>Africa's Total Trade (Billion USD)</t>
  </si>
  <si>
    <t>Note: Intra-African = Estimates for 2014</t>
  </si>
  <si>
    <t>Source: Authors' calculations based on UN COMTRADE, via http://wits.worldbank.org/wits/.</t>
  </si>
  <si>
    <t>Source: Authors' calculations based UN COMTRADE  (database), via http://wits.worldbank.org/wits/</t>
  </si>
  <si>
    <t>Note: India (IND), Brazil (BRA), Korea Rep. (KOR), Turkey (TUR), and Russia (RUS)</t>
  </si>
  <si>
    <t>African Economic Outlook 2016 - © OECD 2016</t>
  </si>
  <si>
    <t>Chapter 3</t>
  </si>
  <si>
    <t xml:space="preserve"> Figure 3.1. Africa’s total trade flows, trade with selected partners and intra-African trade (USD billion), 2000-14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</si>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</sst>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64" fontId="0" fillId="10" borderId="0" xfId="0" applyNumberFormat="1" applyFill="1" applyAlignment="1">
      <alignment/>
    </xf>
    <xf numFmtId="165" fontId="0" fillId="0" borderId="0" xfId="60" applyNumberFormat="1" applyFont="1" applyAlignment="1">
      <alignment/>
    </xf>
    <xf numFmtId="0" fontId="40" fillId="0" borderId="11" xfId="57" applyFont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32" fillId="0" borderId="0" xfId="52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15"/>
          <c:w val="0.724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'Figure 3.1'!$A$25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3.1'!$B$24:$P$24</c:f>
              <c:numCache/>
            </c:numRef>
          </c:cat>
          <c:val>
            <c:numRef>
              <c:f>'Figure 3.1'!$B$25:$P$25</c:f>
              <c:numCache/>
            </c:numRef>
          </c:val>
          <c:smooth val="0"/>
        </c:ser>
        <c:ser>
          <c:idx val="1"/>
          <c:order val="1"/>
          <c:tx>
            <c:strRef>
              <c:f>'Figure 3.1'!$A$26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3.1'!$B$24:$P$24</c:f>
              <c:numCache/>
            </c:numRef>
          </c:cat>
          <c:val>
            <c:numRef>
              <c:f>'Figure 3.1'!$B$26:$P$26</c:f>
              <c:numCache/>
            </c:numRef>
          </c:val>
          <c:smooth val="0"/>
        </c:ser>
        <c:ser>
          <c:idx val="2"/>
          <c:order val="2"/>
          <c:tx>
            <c:strRef>
              <c:f>'Figure 3.1'!$A$27</c:f>
              <c:strCache>
                <c:ptCount val="1"/>
                <c:pt idx="0">
                  <c:v>IND+BRA+KOR+TUR +RUS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3.1'!$B$24:$P$24</c:f>
              <c:numCache/>
            </c:numRef>
          </c:cat>
          <c:val>
            <c:numRef>
              <c:f>'Figure 3.1'!$B$27:$P$27</c:f>
              <c:numCache/>
            </c:numRef>
          </c:val>
          <c:smooth val="0"/>
        </c:ser>
        <c:ser>
          <c:idx val="3"/>
          <c:order val="3"/>
          <c:tx>
            <c:strRef>
              <c:f>'Figure 3.1'!$A$28</c:f>
              <c:strCache>
                <c:ptCount val="1"/>
                <c:pt idx="0">
                  <c:v>Intra-African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3.1'!$B$24:$P$24</c:f>
              <c:numCache/>
            </c:numRef>
          </c:cat>
          <c:val>
            <c:numRef>
              <c:f>'Figure 3.1'!$B$28:$P$28</c:f>
              <c:numCache/>
            </c:numRef>
          </c:val>
          <c:smooth val="0"/>
        </c:ser>
        <c:ser>
          <c:idx val="5"/>
          <c:order val="4"/>
          <c:tx>
            <c:strRef>
              <c:f>'Figure 3.1'!$A$29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3.1'!$B$24:$P$24</c:f>
              <c:numCache/>
            </c:numRef>
          </c:cat>
          <c:val>
            <c:numRef>
              <c:f>'Figure 3.1'!$B$29:$P$29</c:f>
              <c:numCache/>
            </c:numRef>
          </c:val>
          <c:smooth val="0"/>
        </c:ser>
        <c:marker val="1"/>
        <c:axId val="48123507"/>
        <c:axId val="30458380"/>
      </c:line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8380"/>
        <c:crosses val="autoZero"/>
        <c:auto val="1"/>
        <c:lblOffset val="100"/>
        <c:tickLblSkip val="1"/>
        <c:noMultiLvlLbl val="0"/>
      </c:catAx>
      <c:valAx>
        <c:axId val="30458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3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45"/>
          <c:y val="0.00825"/>
          <c:w val="0.827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16</xdr:row>
      <xdr:rowOff>142875</xdr:rowOff>
    </xdr:from>
    <xdr:to>
      <xdr:col>17</xdr:col>
      <xdr:colOff>542925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6162675" y="2733675"/>
        <a:ext cx="6172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8">
    <cacheField name="Nomenclature">
      <sharedItems containsMixedTypes="0"/>
    </cacheField>
    <cacheField name="ReporterISO3">
      <sharedItems containsMixedTypes="0"/>
    </cacheField>
    <cacheField name="ProductCode">
      <sharedItems containsBlank="1" containsMixedTypes="0" count="2">
        <s v=" Total"/>
        <m/>
      </sharedItems>
    </cacheField>
    <cacheField name="ReporterName">
      <sharedItems containsMixedTypes="0"/>
    </cacheField>
    <cacheField name="PartnerISO3">
      <sharedItems containsMixedTypes="0"/>
    </cacheField>
    <cacheField name="PartnerName">
      <sharedItems containsMixedTypes="0"/>
    </cacheField>
    <cacheField name="Year">
      <sharedItems containsString="0" containsBlank="1" containsMixedTypes="0" containsNumber="1" containsInteger="1" count="16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Export in 1000 USD ">
      <sharedItems containsMixedTypes="1" containsNumber="1"/>
    </cacheField>
    <cacheField name="Import in 1000 USD ">
      <sharedItems containsMixedTypes="1" containsNumber="1"/>
    </cacheField>
    <cacheField name="Africa's Imports (Billion USD)">
      <sharedItems containsMixedTypes="1" containsNumber="1"/>
    </cacheField>
    <cacheField name="Africa's Exports (Billion USD)">
      <sharedItems containsMixedTypes="1" containsNumber="1"/>
    </cacheField>
    <cacheField name="Africa's Trade (Billion USD)">
      <sharedItems containsMixedTypes="1" containsNumber="1"/>
    </cacheField>
    <cacheField name="typePartner">
      <sharedItems containsMixedTypes="0"/>
    </cacheField>
    <cacheField name="Grouping Partners">
      <sharedItems containsMixedTypes="0"/>
    </cacheField>
    <cacheField name="Grouping (AEO Chap3)">
      <sharedItems containsBlank="1" containsMixedTypes="0" count="9">
        <s v="(All others)"/>
        <s v="EU27"/>
        <s v="Intra-African"/>
        <s v="IND+BRA+KOR+TUR +RUS"/>
        <s v="China"/>
        <s v="USA"/>
        <s v="0_World (Total)"/>
        <m/>
        <s v="World (Total)"/>
      </sharedItems>
    </cacheField>
    <cacheField name="Africa's Imports Volume (Billion USD, cst Prices 2000)">
      <sharedItems containsMixedTypes="1" containsNumber="1"/>
    </cacheField>
    <cacheField name="Africa's Exports Volume (Billion USD, cst Prices 2000)">
      <sharedItems containsMixedTypes="1" containsNumber="1"/>
    </cacheField>
    <cacheField name="Africa's Trade Volume (Billion USD, cst Prices 2000)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A10:P17" firstHeaderRow="1" firstDataRow="2" firstDataCol="1" rowPageCount="1" colPageCount="1"/>
  <pivotFields count="18">
    <pivotField showAll="0"/>
    <pivotField showAll="0"/>
    <pivotField axis="axisPage" showAll="0">
      <items count="3">
        <item x="0"/>
        <item h="1" x="1"/>
        <item t="default"/>
      </items>
    </pivotField>
    <pivotField showAll="0"/>
    <pivotField showAll="0"/>
    <pivotField showAll="0"/>
    <pivotField axis="axisCol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0">
        <item h="1" x="0"/>
        <item x="6"/>
        <item x="4"/>
        <item x="1"/>
        <item x="3"/>
        <item x="2"/>
        <item x="5"/>
        <item m="1" x="8"/>
        <item h="1" x="7"/>
        <item t="default"/>
      </items>
    </pivotField>
    <pivotField showAll="0"/>
    <pivotField showAll="0"/>
    <pivotField showAll="0"/>
  </pivotFields>
  <rowFields count="1">
    <field x="14"/>
  </rowFields>
  <rowItems count="6">
    <i>
      <x v="1"/>
    </i>
    <i>
      <x v="3"/>
    </i>
    <i>
      <x v="2"/>
    </i>
    <i>
      <x v="4"/>
    </i>
    <i>
      <x v="5"/>
    </i>
    <i>
      <x v="6"/>
    </i>
  </rowItems>
  <colFields count="1">
    <field x="6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pageFields count="1">
    <pageField fld="2" hier="0"/>
  </pageFields>
  <dataFields count="1">
    <dataField name="Sum of Africa's Trade (Billion USD)" fld="11" baseField="14" baseItem="3" numFmtId="164"/>
  </dataFields>
  <formats count="2">
    <format dxfId="0">
      <pivotArea outline="0" fieldPosition="0">
        <references count="1">
          <reference field="14" count="1">
            <x v="7"/>
          </reference>
        </references>
      </pivotArea>
    </format>
    <format dxfId="0">
      <pivotArea outline="0" fieldPosition="0" dataOnly="0" labelOnly="1">
        <references count="1">
          <reference field="14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I36" sqref="I36:I37"/>
    </sheetView>
  </sheetViews>
  <sheetFormatPr defaultColWidth="9.140625" defaultRowHeight="12.75"/>
  <cols>
    <col min="1" max="1" width="34.421875" style="0" bestFit="1" customWidth="1"/>
    <col min="2" max="16" width="8.7109375" style="0" customWidth="1"/>
    <col min="17" max="17" width="11.7109375" style="0" bestFit="1" customWidth="1"/>
  </cols>
  <sheetData>
    <row r="1" s="12" customFormat="1" ht="12.75">
      <c r="A1" s="13" t="s">
        <v>20</v>
      </c>
    </row>
    <row r="2" spans="1:2" s="12" customFormat="1" ht="12.75">
      <c r="A2" s="12" t="s">
        <v>21</v>
      </c>
      <c r="B2" s="12" t="s">
        <v>22</v>
      </c>
    </row>
    <row r="3" s="12" customFormat="1" ht="12.75">
      <c r="A3" s="12" t="s">
        <v>23</v>
      </c>
    </row>
    <row r="4" s="12" customFormat="1" ht="12.75">
      <c r="A4" s="13" t="s">
        <v>24</v>
      </c>
    </row>
    <row r="5" s="12" customFormat="1" ht="12.75"/>
    <row r="6" ht="12.75">
      <c r="B6" s="1" t="s">
        <v>0</v>
      </c>
    </row>
    <row r="8" spans="1:2" ht="12.75">
      <c r="A8" t="s">
        <v>1</v>
      </c>
      <c r="B8" t="s">
        <v>2</v>
      </c>
    </row>
    <row r="10" spans="1:2" ht="12.75">
      <c r="A10" t="s">
        <v>3</v>
      </c>
      <c r="B10" t="s">
        <v>4</v>
      </c>
    </row>
    <row r="11" spans="1:16" ht="12.75">
      <c r="A11" t="s">
        <v>5</v>
      </c>
      <c r="B11">
        <v>2000</v>
      </c>
      <c r="C11">
        <v>2001</v>
      </c>
      <c r="D11">
        <v>2002</v>
      </c>
      <c r="E11">
        <v>2003</v>
      </c>
      <c r="F11">
        <v>2004</v>
      </c>
      <c r="G11">
        <v>2005</v>
      </c>
      <c r="H11">
        <v>2006</v>
      </c>
      <c r="I11">
        <v>2007</v>
      </c>
      <c r="J11">
        <v>2008</v>
      </c>
      <c r="K11">
        <v>2009</v>
      </c>
      <c r="L11">
        <v>2010</v>
      </c>
      <c r="M11">
        <v>2011</v>
      </c>
      <c r="N11">
        <v>2012</v>
      </c>
      <c r="O11">
        <v>2013</v>
      </c>
      <c r="P11">
        <v>2014</v>
      </c>
    </row>
    <row r="12" spans="1:16" s="1" customFormat="1" ht="12.75">
      <c r="A12" s="2" t="s">
        <v>6</v>
      </c>
      <c r="B12" s="3">
        <v>275.994291811</v>
      </c>
      <c r="C12" s="3">
        <v>279.286736946</v>
      </c>
      <c r="D12" s="3">
        <v>287.056108041</v>
      </c>
      <c r="E12" s="3">
        <v>349.196282331</v>
      </c>
      <c r="F12" s="3">
        <v>440.753930047</v>
      </c>
      <c r="G12" s="3">
        <v>543.8073377799999</v>
      </c>
      <c r="H12" s="3">
        <v>669.420107215</v>
      </c>
      <c r="I12" s="3">
        <v>795.30714665</v>
      </c>
      <c r="J12" s="3">
        <v>1027.980265638</v>
      </c>
      <c r="K12" s="3">
        <v>780.1970747940001</v>
      </c>
      <c r="L12" s="3">
        <v>968.899888328</v>
      </c>
      <c r="M12" s="3">
        <v>1165.1469099350002</v>
      </c>
      <c r="N12" s="3">
        <v>1202.605840375</v>
      </c>
      <c r="O12" s="3">
        <v>1196.1885594569999</v>
      </c>
      <c r="P12" s="3">
        <v>1166.590516872</v>
      </c>
    </row>
    <row r="13" spans="1:16" ht="12.75">
      <c r="A13" s="2" t="s">
        <v>7</v>
      </c>
      <c r="B13" s="3">
        <v>134.873572145</v>
      </c>
      <c r="C13" s="3">
        <v>137.59542786600002</v>
      </c>
      <c r="D13" s="3">
        <v>140.00342006800003</v>
      </c>
      <c r="E13" s="3">
        <v>167.13112907100006</v>
      </c>
      <c r="F13" s="3">
        <v>199.033473292</v>
      </c>
      <c r="G13" s="3">
        <v>233.00811374499997</v>
      </c>
      <c r="H13" s="3">
        <v>268.881944466</v>
      </c>
      <c r="I13" s="3">
        <v>311.93712437600004</v>
      </c>
      <c r="J13" s="3">
        <v>400.97868050299996</v>
      </c>
      <c r="K13" s="3">
        <v>308.44189931200003</v>
      </c>
      <c r="L13" s="3">
        <v>350.19963206299997</v>
      </c>
      <c r="M13" s="3">
        <v>402.78118251700005</v>
      </c>
      <c r="N13" s="3">
        <v>425.92070392900007</v>
      </c>
      <c r="O13" s="3">
        <v>425.960740365</v>
      </c>
      <c r="P13" s="3">
        <v>405.5787845820001</v>
      </c>
    </row>
    <row r="14" spans="1:16" ht="12.75">
      <c r="A14" s="2" t="s">
        <v>8</v>
      </c>
      <c r="B14" s="3">
        <v>11.551337666</v>
      </c>
      <c r="C14" s="3">
        <v>11.517653894</v>
      </c>
      <c r="D14" s="3">
        <v>13.047336066</v>
      </c>
      <c r="E14" s="3">
        <v>19.35013555</v>
      </c>
      <c r="F14" s="3">
        <v>30.435852119000003</v>
      </c>
      <c r="G14" s="3">
        <v>40.886933809000006</v>
      </c>
      <c r="H14" s="3">
        <v>56.481059471</v>
      </c>
      <c r="I14" s="3">
        <v>75.070791609</v>
      </c>
      <c r="J14" s="3">
        <v>108.350067332</v>
      </c>
      <c r="K14" s="3">
        <v>92.31327597100001</v>
      </c>
      <c r="L14" s="3">
        <v>128.105446705</v>
      </c>
      <c r="M14" s="3">
        <v>170.03200289</v>
      </c>
      <c r="N14" s="3">
        <v>199.976650851</v>
      </c>
      <c r="O14" s="3">
        <v>210.810585525</v>
      </c>
      <c r="P14" s="3">
        <v>222.229048075</v>
      </c>
    </row>
    <row r="15" spans="1:16" ht="12.75">
      <c r="A15" s="2" t="s">
        <v>9</v>
      </c>
      <c r="B15" s="3">
        <v>21.871147244</v>
      </c>
      <c r="C15" s="3">
        <v>22.489130545000002</v>
      </c>
      <c r="D15" s="3">
        <v>23.643482277999997</v>
      </c>
      <c r="E15" s="3">
        <v>27.010215262000003</v>
      </c>
      <c r="F15" s="3">
        <v>40.108487208</v>
      </c>
      <c r="G15" s="3">
        <v>48.802625424</v>
      </c>
      <c r="H15" s="3">
        <v>69.321888314</v>
      </c>
      <c r="I15" s="3">
        <v>85.98058186200001</v>
      </c>
      <c r="J15" s="3">
        <v>112.630716213</v>
      </c>
      <c r="K15" s="3">
        <v>91.485297799</v>
      </c>
      <c r="L15" s="3">
        <v>114.010265196</v>
      </c>
      <c r="M15" s="3">
        <v>143.204806863</v>
      </c>
      <c r="N15" s="3">
        <v>147.782056781</v>
      </c>
      <c r="O15" s="3">
        <v>153.673501014</v>
      </c>
      <c r="P15" s="3">
        <v>156.527805471</v>
      </c>
    </row>
    <row r="16" spans="1:16" ht="12.75">
      <c r="A16" s="2" t="s">
        <v>10</v>
      </c>
      <c r="B16" s="3">
        <v>26.791043435</v>
      </c>
      <c r="C16" s="3">
        <v>27.668575818999994</v>
      </c>
      <c r="D16" s="3">
        <v>32.185484816000006</v>
      </c>
      <c r="E16" s="3">
        <v>37.23860503899999</v>
      </c>
      <c r="F16" s="3">
        <v>43.516363735999995</v>
      </c>
      <c r="G16" s="3">
        <v>51.358986013000006</v>
      </c>
      <c r="H16" s="3">
        <v>66.824808981</v>
      </c>
      <c r="I16" s="3">
        <v>82.96872757500003</v>
      </c>
      <c r="J16" s="3">
        <v>105.23865888600001</v>
      </c>
      <c r="K16" s="3">
        <v>93.97711687900001</v>
      </c>
      <c r="L16" s="3">
        <v>124.65599812299999</v>
      </c>
      <c r="M16" s="3">
        <v>147.154995246</v>
      </c>
      <c r="N16" s="3">
        <v>151.227018529</v>
      </c>
      <c r="O16" s="3">
        <v>152.00598990400002</v>
      </c>
      <c r="P16" s="3">
        <v>134.776426936</v>
      </c>
    </row>
    <row r="17" spans="1:16" ht="12.75">
      <c r="A17" s="2" t="s">
        <v>11</v>
      </c>
      <c r="B17" s="3">
        <v>39.585006283</v>
      </c>
      <c r="C17" s="3">
        <v>38.831596335</v>
      </c>
      <c r="D17" s="3">
        <v>33.656390254</v>
      </c>
      <c r="E17" s="3">
        <v>44.228895472999994</v>
      </c>
      <c r="F17" s="3">
        <v>61.239561196</v>
      </c>
      <c r="G17" s="3">
        <v>82.861881285</v>
      </c>
      <c r="H17" s="3">
        <v>102.288749499</v>
      </c>
      <c r="I17" s="3">
        <v>118.16571601000001</v>
      </c>
      <c r="J17" s="3">
        <v>144.973173917</v>
      </c>
      <c r="K17" s="3">
        <v>88.069328211</v>
      </c>
      <c r="L17" s="3">
        <v>112.349935099</v>
      </c>
      <c r="M17" s="3">
        <v>124.562120049</v>
      </c>
      <c r="N17" s="3">
        <v>98.00721847</v>
      </c>
      <c r="O17" s="3">
        <v>83.548112507</v>
      </c>
      <c r="P17" s="3">
        <v>70.511704569</v>
      </c>
    </row>
    <row r="18" ht="12.75">
      <c r="B18" s="3"/>
    </row>
    <row r="19" spans="1:4" ht="12.75">
      <c r="A19" s="4" t="s">
        <v>12</v>
      </c>
      <c r="B19" s="5">
        <f>(((J12/B12)^(1/9))-1)*100</f>
        <v>15.732105179666478</v>
      </c>
      <c r="C19" s="5"/>
      <c r="D19" s="5"/>
    </row>
    <row r="20" spans="1:4" ht="12.75">
      <c r="A20" s="4" t="s">
        <v>13</v>
      </c>
      <c r="B20" s="5">
        <f>(((P12/K12)^(1/5)-1))*100</f>
        <v>8.378422365318961</v>
      </c>
      <c r="C20" s="5">
        <f>(((P17/J17)^(1/6)-1))*100</f>
        <v>-11.319337736799984</v>
      </c>
      <c r="D20" s="5" t="s">
        <v>11</v>
      </c>
    </row>
    <row r="21" spans="1:4" ht="12.75">
      <c r="A21" s="4" t="s">
        <v>13</v>
      </c>
      <c r="B21" s="5"/>
      <c r="C21" s="5">
        <f>(((P13/J13)^(1/6)-1))*100</f>
        <v>0.19029557576060174</v>
      </c>
      <c r="D21" s="5" t="s">
        <v>7</v>
      </c>
    </row>
    <row r="22" spans="1:2" ht="12.75">
      <c r="A22" s="4" t="s">
        <v>14</v>
      </c>
      <c r="B22" s="5">
        <f>(GETPIVOTDATA("Africa's Trade (Billion USD)",$A$10,"Year",2009,"Grouping (AEO Chap3)","0_World (Total)")/GETPIVOTDATA("Africa's Trade (Billion USD)",$A$10,"Year",2008,"Grouping (AEO Chap3)","0_World (Total)")-1)*100</f>
        <v>-24.103885952539873</v>
      </c>
    </row>
    <row r="23" ht="12.75">
      <c r="A23" s="6" t="s">
        <v>15</v>
      </c>
    </row>
    <row r="24" spans="1:16" ht="12.75">
      <c r="A24" s="7" t="s">
        <v>5</v>
      </c>
      <c r="B24" s="8">
        <v>2000</v>
      </c>
      <c r="C24" s="8">
        <v>2001</v>
      </c>
      <c r="D24" s="8">
        <v>2002</v>
      </c>
      <c r="E24" s="8">
        <v>2003</v>
      </c>
      <c r="F24" s="8">
        <v>2004</v>
      </c>
      <c r="G24" s="8">
        <v>2005</v>
      </c>
      <c r="H24" s="8">
        <v>2006</v>
      </c>
      <c r="I24" s="8">
        <v>2007</v>
      </c>
      <c r="J24" s="8">
        <v>2008</v>
      </c>
      <c r="K24" s="8">
        <v>2009</v>
      </c>
      <c r="L24" s="8">
        <v>2010</v>
      </c>
      <c r="M24" s="8">
        <v>2011</v>
      </c>
      <c r="N24" s="8">
        <v>2012</v>
      </c>
      <c r="O24" s="8">
        <v>2013</v>
      </c>
      <c r="P24" s="8">
        <v>2014</v>
      </c>
    </row>
    <row r="25" spans="1:16" ht="12.75">
      <c r="A25" s="3" t="str">
        <f>A13</f>
        <v>EU27</v>
      </c>
      <c r="B25" s="3">
        <f aca="true" t="shared" si="0" ref="B25:P25">B13</f>
        <v>134.873572145</v>
      </c>
      <c r="C25" s="3">
        <f t="shared" si="0"/>
        <v>137.59542786600002</v>
      </c>
      <c r="D25" s="3">
        <f t="shared" si="0"/>
        <v>140.00342006800003</v>
      </c>
      <c r="E25" s="3">
        <f t="shared" si="0"/>
        <v>167.13112907100006</v>
      </c>
      <c r="F25" s="3">
        <f t="shared" si="0"/>
        <v>199.033473292</v>
      </c>
      <c r="G25" s="3">
        <f t="shared" si="0"/>
        <v>233.00811374499997</v>
      </c>
      <c r="H25" s="3">
        <f t="shared" si="0"/>
        <v>268.881944466</v>
      </c>
      <c r="I25" s="3">
        <f t="shared" si="0"/>
        <v>311.93712437600004</v>
      </c>
      <c r="J25" s="3">
        <f t="shared" si="0"/>
        <v>400.97868050299996</v>
      </c>
      <c r="K25" s="3">
        <f t="shared" si="0"/>
        <v>308.44189931200003</v>
      </c>
      <c r="L25" s="3">
        <f t="shared" si="0"/>
        <v>350.19963206299997</v>
      </c>
      <c r="M25" s="3">
        <f t="shared" si="0"/>
        <v>402.78118251700005</v>
      </c>
      <c r="N25" s="3">
        <f t="shared" si="0"/>
        <v>425.92070392900007</v>
      </c>
      <c r="O25" s="3">
        <f t="shared" si="0"/>
        <v>425.960740365</v>
      </c>
      <c r="P25" s="3">
        <f t="shared" si="0"/>
        <v>405.5787845820001</v>
      </c>
    </row>
    <row r="26" spans="1:16" ht="12.75">
      <c r="A26" s="3" t="str">
        <f aca="true" t="shared" si="1" ref="A26:P29">A14</f>
        <v>China</v>
      </c>
      <c r="B26" s="3">
        <f t="shared" si="1"/>
        <v>11.551337666</v>
      </c>
      <c r="C26" s="3">
        <f t="shared" si="1"/>
        <v>11.517653894</v>
      </c>
      <c r="D26" s="3">
        <f t="shared" si="1"/>
        <v>13.047336066</v>
      </c>
      <c r="E26" s="3">
        <f t="shared" si="1"/>
        <v>19.35013555</v>
      </c>
      <c r="F26" s="3">
        <f t="shared" si="1"/>
        <v>30.435852119000003</v>
      </c>
      <c r="G26" s="3">
        <f t="shared" si="1"/>
        <v>40.886933809000006</v>
      </c>
      <c r="H26" s="3">
        <f t="shared" si="1"/>
        <v>56.481059471</v>
      </c>
      <c r="I26" s="3">
        <f t="shared" si="1"/>
        <v>75.070791609</v>
      </c>
      <c r="J26" s="3">
        <f t="shared" si="1"/>
        <v>108.350067332</v>
      </c>
      <c r="K26" s="3">
        <f t="shared" si="1"/>
        <v>92.31327597100001</v>
      </c>
      <c r="L26" s="3">
        <f t="shared" si="1"/>
        <v>128.105446705</v>
      </c>
      <c r="M26" s="3">
        <f t="shared" si="1"/>
        <v>170.03200289</v>
      </c>
      <c r="N26" s="3">
        <f t="shared" si="1"/>
        <v>199.976650851</v>
      </c>
      <c r="O26" s="3">
        <f t="shared" si="1"/>
        <v>210.810585525</v>
      </c>
      <c r="P26" s="3">
        <f t="shared" si="1"/>
        <v>222.229048075</v>
      </c>
    </row>
    <row r="27" spans="1:16" ht="12.75">
      <c r="A27" s="3" t="str">
        <f t="shared" si="1"/>
        <v>IND+BRA+KOR+TUR +RUS</v>
      </c>
      <c r="B27" s="3">
        <f t="shared" si="1"/>
        <v>21.871147244</v>
      </c>
      <c r="C27" s="3">
        <f t="shared" si="1"/>
        <v>22.489130545000002</v>
      </c>
      <c r="D27" s="3">
        <f t="shared" si="1"/>
        <v>23.643482277999997</v>
      </c>
      <c r="E27" s="3">
        <f t="shared" si="1"/>
        <v>27.010215262000003</v>
      </c>
      <c r="F27" s="3">
        <f t="shared" si="1"/>
        <v>40.108487208</v>
      </c>
      <c r="G27" s="3">
        <f t="shared" si="1"/>
        <v>48.802625424</v>
      </c>
      <c r="H27" s="3">
        <f t="shared" si="1"/>
        <v>69.321888314</v>
      </c>
      <c r="I27" s="3">
        <f t="shared" si="1"/>
        <v>85.98058186200001</v>
      </c>
      <c r="J27" s="3">
        <f t="shared" si="1"/>
        <v>112.630716213</v>
      </c>
      <c r="K27" s="3">
        <f t="shared" si="1"/>
        <v>91.485297799</v>
      </c>
      <c r="L27" s="3">
        <f t="shared" si="1"/>
        <v>114.010265196</v>
      </c>
      <c r="M27" s="3">
        <f t="shared" si="1"/>
        <v>143.204806863</v>
      </c>
      <c r="N27" s="3">
        <f t="shared" si="1"/>
        <v>147.782056781</v>
      </c>
      <c r="O27" s="3">
        <f t="shared" si="1"/>
        <v>153.673501014</v>
      </c>
      <c r="P27" s="3">
        <f t="shared" si="1"/>
        <v>156.527805471</v>
      </c>
    </row>
    <row r="28" spans="1:17" ht="12.75">
      <c r="A28" s="3" t="str">
        <f t="shared" si="1"/>
        <v>Intra-African</v>
      </c>
      <c r="B28" s="3">
        <f t="shared" si="1"/>
        <v>26.791043435</v>
      </c>
      <c r="C28" s="3">
        <f t="shared" si="1"/>
        <v>27.668575818999994</v>
      </c>
      <c r="D28" s="3">
        <f t="shared" si="1"/>
        <v>32.185484816000006</v>
      </c>
      <c r="E28" s="3">
        <f t="shared" si="1"/>
        <v>37.23860503899999</v>
      </c>
      <c r="F28" s="3">
        <f t="shared" si="1"/>
        <v>43.516363735999995</v>
      </c>
      <c r="G28" s="3">
        <f t="shared" si="1"/>
        <v>51.358986013000006</v>
      </c>
      <c r="H28" s="3">
        <f t="shared" si="1"/>
        <v>66.824808981</v>
      </c>
      <c r="I28" s="3">
        <f t="shared" si="1"/>
        <v>82.96872757500003</v>
      </c>
      <c r="J28" s="3">
        <f t="shared" si="1"/>
        <v>105.23865888600001</v>
      </c>
      <c r="K28" s="3">
        <f t="shared" si="1"/>
        <v>93.97711687900001</v>
      </c>
      <c r="L28" s="3">
        <f t="shared" si="1"/>
        <v>124.65599812299999</v>
      </c>
      <c r="M28" s="3">
        <f t="shared" si="1"/>
        <v>147.154995246</v>
      </c>
      <c r="N28" s="3">
        <f t="shared" si="1"/>
        <v>151.227018529</v>
      </c>
      <c r="O28" s="3">
        <f t="shared" si="1"/>
        <v>152.00598990400002</v>
      </c>
      <c r="P28" s="9">
        <f>(O28/N28)*O28</f>
        <v>152.78897376571686</v>
      </c>
      <c r="Q28" t="s">
        <v>16</v>
      </c>
    </row>
    <row r="29" spans="1:16" ht="12.75">
      <c r="A29" s="3" t="str">
        <f t="shared" si="1"/>
        <v>USA</v>
      </c>
      <c r="B29" s="3">
        <f t="shared" si="1"/>
        <v>39.585006283</v>
      </c>
      <c r="C29" s="3">
        <f t="shared" si="1"/>
        <v>38.831596335</v>
      </c>
      <c r="D29" s="3">
        <f t="shared" si="1"/>
        <v>33.656390254</v>
      </c>
      <c r="E29" s="3">
        <f t="shared" si="1"/>
        <v>44.228895472999994</v>
      </c>
      <c r="F29" s="3">
        <f t="shared" si="1"/>
        <v>61.239561196</v>
      </c>
      <c r="G29" s="3">
        <f t="shared" si="1"/>
        <v>82.861881285</v>
      </c>
      <c r="H29" s="3">
        <f t="shared" si="1"/>
        <v>102.288749499</v>
      </c>
      <c r="I29" s="3">
        <f t="shared" si="1"/>
        <v>118.16571601000001</v>
      </c>
      <c r="J29" s="3">
        <f t="shared" si="1"/>
        <v>144.973173917</v>
      </c>
      <c r="K29" s="3">
        <f t="shared" si="1"/>
        <v>88.069328211</v>
      </c>
      <c r="L29" s="3">
        <f t="shared" si="1"/>
        <v>112.349935099</v>
      </c>
      <c r="M29" s="3">
        <f t="shared" si="1"/>
        <v>124.562120049</v>
      </c>
      <c r="N29" s="3">
        <f t="shared" si="1"/>
        <v>98.00721847</v>
      </c>
      <c r="O29" s="3">
        <f t="shared" si="1"/>
        <v>83.548112507</v>
      </c>
      <c r="P29" s="3">
        <f t="shared" si="1"/>
        <v>70.511704569</v>
      </c>
    </row>
    <row r="30" spans="1:16" s="1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2" spans="1:16" ht="12.75">
      <c r="A32" s="3" t="str">
        <f>A13</f>
        <v>EU27</v>
      </c>
      <c r="B32" s="10">
        <f>B13/B$12</f>
        <v>0.48868246969890594</v>
      </c>
      <c r="C32" s="10">
        <f aca="true" t="shared" si="2" ref="C32:P32">C13/C$12</f>
        <v>0.4926672471833277</v>
      </c>
      <c r="D32" s="10">
        <f t="shared" si="2"/>
        <v>0.48772144589936206</v>
      </c>
      <c r="E32" s="10">
        <f t="shared" si="2"/>
        <v>0.47861657619990916</v>
      </c>
      <c r="F32" s="10">
        <f t="shared" si="2"/>
        <v>0.4515750393213192</v>
      </c>
      <c r="G32" s="10">
        <f t="shared" si="2"/>
        <v>0.4284754867343563</v>
      </c>
      <c r="H32" s="10">
        <f t="shared" si="2"/>
        <v>0.40166397986554986</v>
      </c>
      <c r="I32" s="10">
        <f t="shared" si="2"/>
        <v>0.3922222070931268</v>
      </c>
      <c r="J32" s="10">
        <f t="shared" si="2"/>
        <v>0.3900645702124824</v>
      </c>
      <c r="K32" s="10">
        <f t="shared" si="2"/>
        <v>0.3953384462424955</v>
      </c>
      <c r="L32" s="10">
        <f t="shared" si="2"/>
        <v>0.3614404710762517</v>
      </c>
      <c r="M32" s="10">
        <f t="shared" si="2"/>
        <v>0.34569132791972984</v>
      </c>
      <c r="N32" s="10">
        <f t="shared" si="2"/>
        <v>0.3541648390766074</v>
      </c>
      <c r="O32" s="10">
        <f t="shared" si="2"/>
        <v>0.356098323293078</v>
      </c>
      <c r="P32" s="10">
        <f t="shared" si="2"/>
        <v>0.3476616505245437</v>
      </c>
    </row>
    <row r="33" spans="1:16" ht="12.75">
      <c r="A33" s="3" t="str">
        <f>A14</f>
        <v>China</v>
      </c>
      <c r="B33" s="10">
        <f aca="true" t="shared" si="3" ref="B33:P36">B14/B$12</f>
        <v>0.041853538311257245</v>
      </c>
      <c r="C33" s="10">
        <f t="shared" si="3"/>
        <v>0.04123953045513556</v>
      </c>
      <c r="D33" s="10">
        <f t="shared" si="3"/>
        <v>0.0454522154398347</v>
      </c>
      <c r="E33" s="10">
        <f t="shared" si="3"/>
        <v>0.055413349251118835</v>
      </c>
      <c r="F33" s="10">
        <f t="shared" si="3"/>
        <v>0.06905406859504228</v>
      </c>
      <c r="G33" s="10">
        <f t="shared" si="3"/>
        <v>0.07518643270963186</v>
      </c>
      <c r="H33" s="10">
        <f t="shared" si="3"/>
        <v>0.08437311467380196</v>
      </c>
      <c r="I33" s="10">
        <f t="shared" si="3"/>
        <v>0.09439220045389239</v>
      </c>
      <c r="J33" s="10">
        <f t="shared" si="3"/>
        <v>0.1054009215485807</v>
      </c>
      <c r="K33" s="10">
        <f t="shared" si="3"/>
        <v>0.118320458962723</v>
      </c>
      <c r="L33" s="10">
        <f t="shared" si="3"/>
        <v>0.13221742333572514</v>
      </c>
      <c r="M33" s="10">
        <f t="shared" si="3"/>
        <v>0.1459318146408555</v>
      </c>
      <c r="N33" s="10">
        <f t="shared" si="3"/>
        <v>0.1662861131529535</v>
      </c>
      <c r="O33" s="10">
        <f t="shared" si="3"/>
        <v>0.176235246406884</v>
      </c>
      <c r="P33" s="10">
        <f t="shared" si="3"/>
        <v>0.19049447502013536</v>
      </c>
    </row>
    <row r="34" spans="1:16" ht="12.75">
      <c r="A34" s="3" t="str">
        <f>A15</f>
        <v>IND+BRA+KOR+TUR +RUS</v>
      </c>
      <c r="B34" s="10">
        <f t="shared" si="3"/>
        <v>0.07924492604715641</v>
      </c>
      <c r="C34" s="10">
        <f t="shared" si="3"/>
        <v>0.08052344622920016</v>
      </c>
      <c r="D34" s="10">
        <f t="shared" si="3"/>
        <v>0.0823653690539935</v>
      </c>
      <c r="E34" s="10">
        <f t="shared" si="3"/>
        <v>0.07734966444000473</v>
      </c>
      <c r="F34" s="10">
        <f t="shared" si="3"/>
        <v>0.09099972677208576</v>
      </c>
      <c r="G34" s="10">
        <f t="shared" si="3"/>
        <v>0.08974249156553926</v>
      </c>
      <c r="H34" s="10">
        <f t="shared" si="3"/>
        <v>0.10355513311723044</v>
      </c>
      <c r="I34" s="10">
        <f t="shared" si="3"/>
        <v>0.10810990725302569</v>
      </c>
      <c r="J34" s="10">
        <f t="shared" si="3"/>
        <v>0.10956505681857374</v>
      </c>
      <c r="K34" s="10">
        <f t="shared" si="3"/>
        <v>0.11725921661928224</v>
      </c>
      <c r="L34" s="10">
        <f t="shared" si="3"/>
        <v>0.11766980940904424</v>
      </c>
      <c r="M34" s="10">
        <f t="shared" si="3"/>
        <v>0.1229070820528451</v>
      </c>
      <c r="N34" s="10">
        <f t="shared" si="3"/>
        <v>0.12288486536446402</v>
      </c>
      <c r="O34" s="10">
        <f t="shared" si="3"/>
        <v>0.12846929507815963</v>
      </c>
      <c r="P34" s="10">
        <f t="shared" si="3"/>
        <v>0.13417544820328284</v>
      </c>
    </row>
    <row r="35" spans="1:16" ht="12.75">
      <c r="A35" s="3" t="str">
        <f>A16</f>
        <v>Intra-African</v>
      </c>
      <c r="B35" s="10">
        <f t="shared" si="3"/>
        <v>0.09707100556031217</v>
      </c>
      <c r="C35" s="10">
        <f t="shared" si="3"/>
        <v>0.09906870666883727</v>
      </c>
      <c r="D35" s="10">
        <f t="shared" si="3"/>
        <v>0.11212262660302974</v>
      </c>
      <c r="E35" s="10">
        <f t="shared" si="3"/>
        <v>0.10664089775074367</v>
      </c>
      <c r="F35" s="10">
        <f t="shared" si="3"/>
        <v>0.09873165222000314</v>
      </c>
      <c r="G35" s="10">
        <f t="shared" si="3"/>
        <v>0.09444334867319784</v>
      </c>
      <c r="H35" s="10">
        <f t="shared" si="3"/>
        <v>0.09982492049575924</v>
      </c>
      <c r="I35" s="10">
        <f t="shared" si="3"/>
        <v>0.1043228744070535</v>
      </c>
      <c r="J35" s="10">
        <f t="shared" si="3"/>
        <v>0.10237420153263864</v>
      </c>
      <c r="K35" s="10">
        <f t="shared" si="3"/>
        <v>0.12045304951164208</v>
      </c>
      <c r="L35" s="10">
        <f t="shared" si="3"/>
        <v>0.12865725306059733</v>
      </c>
      <c r="M35" s="10">
        <f t="shared" si="3"/>
        <v>0.12629737416907308</v>
      </c>
      <c r="N35" s="10">
        <f t="shared" si="3"/>
        <v>0.12574944628727558</v>
      </c>
      <c r="O35" s="10">
        <f t="shared" si="3"/>
        <v>0.12707527479865038</v>
      </c>
      <c r="P35" s="10">
        <f t="shared" si="3"/>
        <v>0.11553019245980024</v>
      </c>
    </row>
    <row r="36" spans="1:16" ht="12.75">
      <c r="A36" s="3" t="str">
        <f>A17</f>
        <v>USA</v>
      </c>
      <c r="B36" s="10">
        <f t="shared" si="3"/>
        <v>0.1434269021408156</v>
      </c>
      <c r="C36" s="10">
        <f t="shared" si="3"/>
        <v>0.13903845474233198</v>
      </c>
      <c r="D36" s="10">
        <f t="shared" si="3"/>
        <v>0.11724673090458289</v>
      </c>
      <c r="E36" s="10">
        <f t="shared" si="3"/>
        <v>0.12665912471277635</v>
      </c>
      <c r="F36" s="10">
        <f t="shared" si="3"/>
        <v>0.13894274564827974</v>
      </c>
      <c r="G36" s="10">
        <f t="shared" si="3"/>
        <v>0.15237359911925683</v>
      </c>
      <c r="H36" s="10">
        <f t="shared" si="3"/>
        <v>0.15280202730173978</v>
      </c>
      <c r="I36" s="10">
        <f t="shared" si="3"/>
        <v>0.14857871767874678</v>
      </c>
      <c r="J36" s="10">
        <f t="shared" si="3"/>
        <v>0.1410271955240548</v>
      </c>
      <c r="K36" s="10">
        <f t="shared" si="3"/>
        <v>0.11288087466138405</v>
      </c>
      <c r="L36" s="10">
        <f t="shared" si="3"/>
        <v>0.11595618541444849</v>
      </c>
      <c r="M36" s="10">
        <f t="shared" si="3"/>
        <v>0.10690679345830212</v>
      </c>
      <c r="N36" s="10">
        <f t="shared" si="3"/>
        <v>0.08149571137908253</v>
      </c>
      <c r="O36" s="10">
        <f t="shared" si="3"/>
        <v>0.06984526966628571</v>
      </c>
      <c r="P36" s="10">
        <f t="shared" si="3"/>
        <v>0.06044254907717259</v>
      </c>
    </row>
    <row r="37" spans="1:16" ht="12.75">
      <c r="A37" s="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41" ht="12.75">
      <c r="I41" t="s">
        <v>17</v>
      </c>
    </row>
    <row r="60" ht="12.75">
      <c r="G60" s="11" t="s">
        <v>18</v>
      </c>
    </row>
    <row r="61" ht="12.75">
      <c r="G61" s="11" t="s">
        <v>19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2016-04-21T16:07:05Z</dcterms:created>
  <dcterms:modified xsi:type="dcterms:W3CDTF">2016-05-11T09:32:44Z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